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Unidades compartidas\COMERCIAL\PEC MPC\Pagos PEC1\2025 S1\Facturación 2502\"/>
    </mc:Choice>
  </mc:AlternateContent>
  <xr:revisionPtr revIDLastSave="0" documentId="13_ncr:1_{CE90F6A0-9558-48DD-B985-81939AC10435}" xr6:coauthVersionLast="47" xr6:coauthVersionMax="47" xr10:uidLastSave="{00000000-0000-0000-0000-000000000000}"/>
  <bookViews>
    <workbookView xWindow="20370" yWindow="-120" windowWidth="29040" windowHeight="15720" firstSheet="3" activeTab="3" xr2:uid="{00000000-000D-0000-FFFF-FFFF00000000}"/>
  </bookViews>
  <sheets>
    <sheet name="Cuadro_CEN" sheetId="1" state="hidden" r:id="rId1"/>
    <sheet name="tasa_de_cambio" sheetId="2" state="hidden" r:id="rId2"/>
    <sheet name="proforma_formula" sheetId="3" state="hidden" r:id="rId3"/>
    <sheet name="proforma_AEL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3" l="1"/>
  <c r="H4" i="3" s="1"/>
  <c r="H5" i="3" s="1"/>
  <c r="H6" i="3" s="1"/>
  <c r="H7" i="3" s="1"/>
  <c r="H8" i="3" s="1"/>
  <c r="H9" i="3" s="1"/>
  <c r="H10" i="3" s="1"/>
  <c r="H11" i="3" s="1"/>
  <c r="H12" i="3" s="1"/>
  <c r="F4" i="3"/>
  <c r="F5" i="3"/>
  <c r="F6" i="3" s="1"/>
  <c r="F7" i="3" s="1"/>
  <c r="F8" i="3" s="1"/>
  <c r="F9" i="3" s="1"/>
  <c r="F10" i="3" s="1"/>
  <c r="F11" i="3" s="1"/>
  <c r="F12" i="3" s="1"/>
  <c r="F3" i="3"/>
  <c r="J4" i="3"/>
  <c r="J5" i="3" s="1"/>
  <c r="J6" i="3" s="1"/>
  <c r="J7" i="3" s="1"/>
  <c r="J8" i="3" s="1"/>
  <c r="J9" i="3" s="1"/>
  <c r="J10" i="3" s="1"/>
  <c r="J11" i="3" s="1"/>
  <c r="J12" i="3" s="1"/>
  <c r="J3" i="3"/>
  <c r="C5" i="2" l="1"/>
  <c r="C6" i="2" l="1"/>
  <c r="F33" i="1" l="1"/>
  <c r="E3" i="3"/>
  <c r="E11" i="3"/>
  <c r="E4" i="3"/>
  <c r="E12" i="3"/>
  <c r="E10" i="3"/>
  <c r="E5" i="3"/>
  <c r="E2" i="3"/>
  <c r="E7" i="3"/>
  <c r="E33" i="1"/>
  <c r="E6" i="3"/>
  <c r="E9" i="3"/>
  <c r="E8" i="3"/>
  <c r="E14" i="3" l="1"/>
  <c r="E15" i="3" s="1"/>
</calcChain>
</file>

<file path=xl/sharedStrings.xml><?xml version="1.0" encoding="utf-8"?>
<sst xmlns="http://schemas.openxmlformats.org/spreadsheetml/2006/main" count="240" uniqueCount="97">
  <si>
    <t>B) Cuadro de Pagos Cuota Mensual [USD] (6)</t>
  </si>
  <si>
    <t>Suma de Cuota_Mensual</t>
  </si>
  <si>
    <t>Aela Generación S.A.</t>
  </si>
  <si>
    <t>PV Salvador S.A.</t>
  </si>
  <si>
    <t>Total general</t>
  </si>
  <si>
    <t>Distribuidor_Actual</t>
  </si>
  <si>
    <t>RUT_Distribuidor_Actual</t>
  </si>
  <si>
    <t>PAGAN</t>
  </si>
  <si>
    <t>Chilquinta Distribución S.A.</t>
  </si>
  <si>
    <t>96.813.520-1</t>
  </si>
  <si>
    <t>Compañía Distribuidora de Energía Eléctrica CODINER S.A.</t>
  </si>
  <si>
    <t>78.397.530-0</t>
  </si>
  <si>
    <t>Compañía Eléctrica de Osorno S.A</t>
  </si>
  <si>
    <t>96.531.500-4</t>
  </si>
  <si>
    <t>Compañía Eléctrica del Litoral S.A.</t>
  </si>
  <si>
    <t>91.344.000-5</t>
  </si>
  <si>
    <t>Compañía General de Electricidad S.A.</t>
  </si>
  <si>
    <t>76.411.321-7</t>
  </si>
  <si>
    <t>Cooperativa de Abastecimiento de Energía Eléctrica Curico LTDA.</t>
  </si>
  <si>
    <t>70.287.900-0</t>
  </si>
  <si>
    <t>Cooperativa de Abastecimiento de Energía Eléctrica Socoroma Ltda</t>
  </si>
  <si>
    <t>74.379.600-4</t>
  </si>
  <si>
    <t>Cooperativa de Consumo de Energía Eléctrica Chillán Ltda.</t>
  </si>
  <si>
    <t>80.237.700-2</t>
  </si>
  <si>
    <t>Cooperativa Eléctrica Charrúa Ltda.</t>
  </si>
  <si>
    <t>80.238.000-3</t>
  </si>
  <si>
    <t>Cooperativa Eléctrica Los Angeles LTDA</t>
  </si>
  <si>
    <t>81.585.900-6</t>
  </si>
  <si>
    <t>Cooperativa Eléctrica Paillaco Ltda</t>
  </si>
  <si>
    <t>81.629.800-8</t>
  </si>
  <si>
    <t>Cooperativa Regional Eléctrica Llanquihue Ltda</t>
  </si>
  <si>
    <t>81.106.900-0</t>
  </si>
  <si>
    <t>Cooperativa Rural Eléctrica Río Bueno Ltda.</t>
  </si>
  <si>
    <t>81.388.600-6</t>
  </si>
  <si>
    <t>Distribuidora de Energia Electrica Mataquito S.A.</t>
  </si>
  <si>
    <t>76.808.157-3</t>
  </si>
  <si>
    <t>Empresa Eléctrica de Casablanca S.A.</t>
  </si>
  <si>
    <t>81.577.400-0</t>
  </si>
  <si>
    <t>Empresa Eléctrica de Colina Ltda.</t>
  </si>
  <si>
    <t>96.783.910-8</t>
  </si>
  <si>
    <t>Empresa Eléctrica de la Frontera S.A.</t>
  </si>
  <si>
    <t>76.073.164-1</t>
  </si>
  <si>
    <t>Empresa Eléctrica Municipalidad de Til Til</t>
  </si>
  <si>
    <t>70.849.500-K</t>
  </si>
  <si>
    <t>Empresa Eléctrica Puente Alto S.A.</t>
  </si>
  <si>
    <t>80.313.300-k</t>
  </si>
  <si>
    <t>Enel Distribución Chile S.A.</t>
  </si>
  <si>
    <t>96.800.570-7</t>
  </si>
  <si>
    <t>Energía de Casablanca S.A.</t>
  </si>
  <si>
    <t>96.766.110-4</t>
  </si>
  <si>
    <t>Luzlinares S.A.</t>
  </si>
  <si>
    <t>96.884.450-4</t>
  </si>
  <si>
    <t>Luzparral S.A.</t>
  </si>
  <si>
    <t>96.866.680-0</t>
  </si>
  <si>
    <t>Sociedad Austral de Electricidad S.A.</t>
  </si>
  <si>
    <t>76.073.162-5</t>
  </si>
  <si>
    <t>Fecha publicación decreto PNP ene-25</t>
  </si>
  <si>
    <t>Dólar ene-25</t>
  </si>
  <si>
    <t>Dia</t>
  </si>
  <si>
    <t>Valor</t>
  </si>
  <si>
    <t/>
  </si>
  <si>
    <t>Mes pago PEC</t>
  </si>
  <si>
    <t>Documento</t>
  </si>
  <si>
    <t>RECIBE</t>
  </si>
  <si>
    <t>PAGA</t>
  </si>
  <si>
    <t>Fecha Facturacion</t>
  </si>
  <si>
    <t>Código del Cliente</t>
  </si>
  <si>
    <t>Cliente/Proveedor</t>
  </si>
  <si>
    <t>Glosa</t>
  </si>
  <si>
    <t>Afecto/Exento</t>
  </si>
  <si>
    <t>Fecha de Vencimiento</t>
  </si>
  <si>
    <t>Tipo de Documento</t>
  </si>
  <si>
    <t>CGE Distribucion S.A.</t>
  </si>
  <si>
    <t>CGE</t>
  </si>
  <si>
    <t>Afecto</t>
  </si>
  <si>
    <t>FACTURA</t>
  </si>
  <si>
    <t>Chilectra S.A.</t>
  </si>
  <si>
    <t>CHILECTRA</t>
  </si>
  <si>
    <t>Empresa Electrica de La Frontera S.A.</t>
  </si>
  <si>
    <t>FRONTEL</t>
  </si>
  <si>
    <t>Compañia Electrica de Osorno S.A.</t>
  </si>
  <si>
    <t>LUZOSORNO</t>
  </si>
  <si>
    <t>Chilquinta Energía S.A.</t>
  </si>
  <si>
    <t>CHILQUINTA</t>
  </si>
  <si>
    <t>Compañia Electrica del Litoral S.A.</t>
  </si>
  <si>
    <t>LITORAL</t>
  </si>
  <si>
    <t>LUZLINARES</t>
  </si>
  <si>
    <t>LUZPARRAL</t>
  </si>
  <si>
    <t>Compañia Distribuidora de Energia Electrica Codiner Ltda.</t>
  </si>
  <si>
    <t>CODINER</t>
  </si>
  <si>
    <t>Cooperativa Electrica Los Angeles Ltda.</t>
  </si>
  <si>
    <t>COOPELAN</t>
  </si>
  <si>
    <t>Cooperativa de Consumo de Energia Electrica Chillan Ltda.</t>
  </si>
  <si>
    <t>COPELEC</t>
  </si>
  <si>
    <t>MONTO NETO CP</t>
  </si>
  <si>
    <t>Fecha Dólar feb-25</t>
  </si>
  <si>
    <t>Aela Generación S.A. LSIC2015/02 Saldos PEC 1 Semestre 2025 Cuota 2 de 6 - Art.41 RE379-2024 según Dec PNP 15T-2024. Tasa de cambio 960,60 10-feb-2025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</si>
</sst>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 * #,##0.00_ ;_ * \-#,##0.00_ ;_ * &quot;-&quot;_ ;_ @_ "/>
    <numFmt numFmtId="165" formatCode="dd\.mmm\.yyyy"/>
    <numFmt numFmtId="166" formatCode="mmm/yyyy"/>
    <numFmt numFmtId="167" formatCode="_ * #,##0.000_ ;_ * \-#,##0.000_ ;_ * &quot;-&quot;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1" fontId="0" fillId="2" borderId="0" xfId="1" applyFont="1" applyFill="1" applyAlignment="1">
      <alignment horizontal="center"/>
    </xf>
    <xf numFmtId="14" fontId="0" fillId="0" borderId="0" xfId="0" applyNumberFormat="1"/>
    <xf numFmtId="41" fontId="0" fillId="0" borderId="0" xfId="1" applyFont="1"/>
    <xf numFmtId="164" fontId="0" fillId="0" borderId="0" xfId="1" applyNumberFormat="1" applyFont="1"/>
    <xf numFmtId="0" fontId="5" fillId="3" borderId="4" xfId="0" applyFont="1" applyFill="1" applyBorder="1" applyAlignment="1">
      <alignment horizontal="center" vertical="center" wrapText="1"/>
    </xf>
    <xf numFmtId="165" fontId="5" fillId="4" borderId="4" xfId="0" applyNumberFormat="1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41" fontId="2" fillId="0" borderId="0" xfId="1" applyFont="1" applyAlignment="1">
      <alignment horizontal="left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2" borderId="0" xfId="1" applyNumberFormat="1" applyFont="1" applyFill="1" applyAlignment="1">
      <alignment horizontal="center"/>
    </xf>
    <xf numFmtId="164" fontId="2" fillId="0" borderId="0" xfId="1" applyNumberFormat="1" applyFont="1" applyAlignment="1">
      <alignment horizontal="center"/>
    </xf>
    <xf numFmtId="41" fontId="0" fillId="0" borderId="0" xfId="0" applyNumberFormat="1"/>
    <xf numFmtId="167" fontId="0" fillId="0" borderId="0" xfId="0" applyNumberFormat="1"/>
    <xf numFmtId="0" fontId="0" fillId="0" borderId="0" xfId="0" applyAlignment="1">
      <alignment horizontal="center" vertical="center" wrapText="1"/>
    </xf>
    <xf numFmtId="41" fontId="0" fillId="0" borderId="0" xfId="1" applyFont="1" applyFill="1" applyAlignment="1">
      <alignment horizontal="center" vertical="center"/>
    </xf>
    <xf numFmtId="165" fontId="6" fillId="4" borderId="4" xfId="0" applyNumberFormat="1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right" vertical="center" wrapText="1"/>
    </xf>
    <xf numFmtId="165" fontId="5" fillId="5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right" vertical="center" wrapText="1"/>
    </xf>
    <xf numFmtId="165" fontId="6" fillId="5" borderId="4" xfId="0" applyNumberFormat="1" applyFont="1" applyFill="1" applyBorder="1" applyAlignment="1">
      <alignment horizontal="center" vertical="center"/>
    </xf>
    <xf numFmtId="4" fontId="6" fillId="5" borderId="4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center" vertical="center"/>
    </xf>
  </cellXfs>
  <cellStyles count="2">
    <cellStyle name="Millares [0]" xfId="1" builtinId="6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695325</xdr:colOff>
      <xdr:row>3</xdr:row>
      <xdr:rowOff>57150</xdr:rowOff>
    </xdr:from>
    <xdr:to>
      <xdr:col>16</xdr:col>
      <xdr:colOff>153728</xdr:colOff>
      <xdr:row>18</xdr:row>
      <xdr:rowOff>152812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650026-B264-DC19-804F-0EA2DA142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628650"/>
          <a:ext cx="9516803" cy="2953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33"/>
  <sheetViews>
    <sheetView showGridLines="0" topLeftCell="A18" workbookViewId="0">
      <selection activeCell="D22" sqref="D22"/>
    </sheetView>
  </sheetViews>
  <sheetFormatPr baseColWidth="10" defaultColWidth="9.140625" defaultRowHeight="15" x14ac:dyDescent="0.25"/>
  <cols>
    <col min="1" max="1" width="4.140625" customWidth="1"/>
    <col min="2" max="2" width="6.5703125" customWidth="1"/>
    <col min="3" max="3" width="60.85546875" bestFit="1" customWidth="1"/>
    <col min="4" max="4" width="25" customWidth="1"/>
    <col min="5" max="5" width="24.7109375" bestFit="1" customWidth="1"/>
    <col min="6" max="6" width="25.85546875" customWidth="1"/>
  </cols>
  <sheetData>
    <row r="3" spans="2:6" ht="18.75" x14ac:dyDescent="0.3">
      <c r="B3" s="1"/>
      <c r="C3" s="2" t="s">
        <v>0</v>
      </c>
      <c r="D3" s="1"/>
      <c r="E3" s="1"/>
      <c r="F3" s="1"/>
    </row>
    <row r="4" spans="2:6" x14ac:dyDescent="0.25">
      <c r="B4" s="1"/>
      <c r="C4" s="1"/>
      <c r="D4" s="1"/>
    </row>
    <row r="5" spans="2:6" x14ac:dyDescent="0.25">
      <c r="B5" s="1"/>
      <c r="C5" s="1" t="s">
        <v>1</v>
      </c>
      <c r="D5" s="1"/>
    </row>
    <row r="6" spans="2:6" x14ac:dyDescent="0.25">
      <c r="B6" s="1"/>
      <c r="C6" s="1"/>
      <c r="D6" s="1"/>
    </row>
    <row r="7" spans="2:6" x14ac:dyDescent="0.25">
      <c r="B7" s="1"/>
      <c r="C7" s="3" t="s">
        <v>5</v>
      </c>
      <c r="D7" s="3" t="s">
        <v>6</v>
      </c>
      <c r="E7" s="3" t="s">
        <v>2</v>
      </c>
      <c r="F7" s="3" t="s">
        <v>3</v>
      </c>
    </row>
    <row r="8" spans="2:6" x14ac:dyDescent="0.25">
      <c r="B8" s="31" t="s">
        <v>7</v>
      </c>
      <c r="C8" s="1" t="s">
        <v>8</v>
      </c>
      <c r="D8" s="1" t="s">
        <v>9</v>
      </c>
      <c r="E8" s="4">
        <v>10896.682999999999</v>
      </c>
      <c r="F8" s="19">
        <v>854.4086666666667</v>
      </c>
    </row>
    <row r="9" spans="2:6" x14ac:dyDescent="0.25">
      <c r="B9" s="32"/>
      <c r="C9" s="1" t="s">
        <v>10</v>
      </c>
      <c r="D9" s="1" t="s">
        <v>11</v>
      </c>
      <c r="E9" s="4">
        <v>192.55999999999997</v>
      </c>
      <c r="F9" s="19">
        <v>59.908666666666669</v>
      </c>
    </row>
    <row r="10" spans="2:6" x14ac:dyDescent="0.25">
      <c r="B10" s="32"/>
      <c r="C10" s="1" t="s">
        <v>12</v>
      </c>
      <c r="D10" s="1" t="s">
        <v>13</v>
      </c>
      <c r="E10" s="4">
        <v>218.94200000000001</v>
      </c>
      <c r="F10" s="19">
        <v>93.512999999999991</v>
      </c>
    </row>
    <row r="11" spans="2:6" x14ac:dyDescent="0.25">
      <c r="B11" s="32"/>
      <c r="C11" s="1" t="s">
        <v>14</v>
      </c>
      <c r="D11" s="1" t="s">
        <v>15</v>
      </c>
      <c r="E11" s="4">
        <v>927.24116666666669</v>
      </c>
      <c r="F11" s="19">
        <v>57.144166666666671</v>
      </c>
    </row>
    <row r="12" spans="2:6" x14ac:dyDescent="0.25">
      <c r="B12" s="32"/>
      <c r="C12" s="1" t="s">
        <v>16</v>
      </c>
      <c r="D12" s="1" t="s">
        <v>17</v>
      </c>
      <c r="E12" s="4">
        <v>187136.323</v>
      </c>
      <c r="F12" s="19">
        <v>20377.18883333333</v>
      </c>
    </row>
    <row r="13" spans="2:6" x14ac:dyDescent="0.25">
      <c r="B13" s="32"/>
      <c r="C13" s="1" t="s">
        <v>18</v>
      </c>
      <c r="D13" s="1" t="s">
        <v>19</v>
      </c>
      <c r="E13" s="4">
        <v>0</v>
      </c>
      <c r="F13" s="19">
        <v>146.27183333333332</v>
      </c>
    </row>
    <row r="14" spans="2:6" x14ac:dyDescent="0.25">
      <c r="B14" s="32"/>
      <c r="C14" s="1" t="s">
        <v>20</v>
      </c>
      <c r="D14" s="1" t="s">
        <v>21</v>
      </c>
      <c r="E14" s="4">
        <v>0</v>
      </c>
      <c r="F14" s="19">
        <v>0</v>
      </c>
    </row>
    <row r="15" spans="2:6" x14ac:dyDescent="0.25">
      <c r="B15" s="32"/>
      <c r="C15" s="1" t="s">
        <v>22</v>
      </c>
      <c r="D15" s="1" t="s">
        <v>23</v>
      </c>
      <c r="E15" s="4">
        <v>6186.2334999999994</v>
      </c>
      <c r="F15" s="19">
        <v>404.06900000000002</v>
      </c>
    </row>
    <row r="16" spans="2:6" x14ac:dyDescent="0.25">
      <c r="B16" s="32"/>
      <c r="C16" s="1" t="s">
        <v>24</v>
      </c>
      <c r="D16" s="1" t="s">
        <v>25</v>
      </c>
      <c r="E16" s="4">
        <v>0</v>
      </c>
      <c r="F16" s="19">
        <v>148.35016666666667</v>
      </c>
    </row>
    <row r="17" spans="2:6" x14ac:dyDescent="0.25">
      <c r="B17" s="32"/>
      <c r="C17" s="1" t="s">
        <v>26</v>
      </c>
      <c r="D17" s="1" t="s">
        <v>27</v>
      </c>
      <c r="E17" s="4">
        <v>394.37366666666668</v>
      </c>
      <c r="F17" s="19">
        <v>139.65666666666667</v>
      </c>
    </row>
    <row r="18" spans="2:6" x14ac:dyDescent="0.25">
      <c r="B18" s="32"/>
      <c r="C18" s="1" t="s">
        <v>28</v>
      </c>
      <c r="D18" s="1" t="s">
        <v>29</v>
      </c>
      <c r="E18" s="4">
        <v>0</v>
      </c>
      <c r="F18" s="19">
        <v>63.189500000000002</v>
      </c>
    </row>
    <row r="19" spans="2:6" x14ac:dyDescent="0.25">
      <c r="B19" s="32"/>
      <c r="C19" s="1" t="s">
        <v>30</v>
      </c>
      <c r="D19" s="1" t="s">
        <v>31</v>
      </c>
      <c r="E19" s="4">
        <v>0</v>
      </c>
      <c r="F19" s="19">
        <v>112.33883333333334</v>
      </c>
    </row>
    <row r="20" spans="2:6" x14ac:dyDescent="0.25">
      <c r="B20" s="32"/>
      <c r="C20" s="1" t="s">
        <v>32</v>
      </c>
      <c r="D20" s="1" t="s">
        <v>33</v>
      </c>
      <c r="E20" s="4">
        <v>0</v>
      </c>
      <c r="F20" s="19">
        <v>43.899166666666666</v>
      </c>
    </row>
    <row r="21" spans="2:6" x14ac:dyDescent="0.25">
      <c r="B21" s="32"/>
      <c r="C21" s="1" t="s">
        <v>34</v>
      </c>
      <c r="D21" s="1" t="s">
        <v>35</v>
      </c>
      <c r="E21" s="4">
        <v>0</v>
      </c>
      <c r="F21" s="19">
        <v>0</v>
      </c>
    </row>
    <row r="22" spans="2:6" x14ac:dyDescent="0.25">
      <c r="B22" s="32"/>
      <c r="C22" s="1" t="s">
        <v>36</v>
      </c>
      <c r="D22" s="1" t="s">
        <v>37</v>
      </c>
      <c r="E22" s="4">
        <v>0</v>
      </c>
      <c r="F22" s="19">
        <v>0</v>
      </c>
    </row>
    <row r="23" spans="2:6" x14ac:dyDescent="0.25">
      <c r="B23" s="32"/>
      <c r="C23" s="1" t="s">
        <v>38</v>
      </c>
      <c r="D23" s="1" t="s">
        <v>39</v>
      </c>
      <c r="E23" s="4">
        <v>0</v>
      </c>
      <c r="F23" s="19">
        <v>0</v>
      </c>
    </row>
    <row r="24" spans="2:6" x14ac:dyDescent="0.25">
      <c r="B24" s="32"/>
      <c r="C24" s="1" t="s">
        <v>40</v>
      </c>
      <c r="D24" s="1" t="s">
        <v>41</v>
      </c>
      <c r="E24" s="4">
        <v>4003.9626666666668</v>
      </c>
      <c r="F24" s="19">
        <v>864.61716666666678</v>
      </c>
    </row>
    <row r="25" spans="2:6" x14ac:dyDescent="0.25">
      <c r="B25" s="32"/>
      <c r="C25" s="1" t="s">
        <v>42</v>
      </c>
      <c r="D25" s="1" t="s">
        <v>43</v>
      </c>
      <c r="E25" s="4">
        <v>0</v>
      </c>
      <c r="F25" s="19">
        <v>0</v>
      </c>
    </row>
    <row r="26" spans="2:6" x14ac:dyDescent="0.25">
      <c r="B26" s="32"/>
      <c r="C26" s="1" t="s">
        <v>44</v>
      </c>
      <c r="D26" s="1" t="s">
        <v>45</v>
      </c>
      <c r="E26" s="4">
        <v>0</v>
      </c>
      <c r="F26" s="19">
        <v>0</v>
      </c>
    </row>
    <row r="27" spans="2:6" x14ac:dyDescent="0.25">
      <c r="B27" s="32"/>
      <c r="C27" s="1" t="s">
        <v>46</v>
      </c>
      <c r="D27" s="1" t="s">
        <v>47</v>
      </c>
      <c r="E27" s="4">
        <v>42231.467833333336</v>
      </c>
      <c r="F27" s="19">
        <v>7369.5235000000002</v>
      </c>
    </row>
    <row r="28" spans="2:6" x14ac:dyDescent="0.25">
      <c r="B28" s="32"/>
      <c r="C28" s="1" t="s">
        <v>48</v>
      </c>
      <c r="D28" s="1" t="s">
        <v>49</v>
      </c>
      <c r="E28" s="4">
        <v>0</v>
      </c>
      <c r="F28" s="19">
        <v>26.046833333333336</v>
      </c>
    </row>
    <row r="29" spans="2:6" x14ac:dyDescent="0.25">
      <c r="B29" s="32"/>
      <c r="C29" s="1" t="s">
        <v>50</v>
      </c>
      <c r="D29" s="1" t="s">
        <v>51</v>
      </c>
      <c r="E29" s="4">
        <v>3129.3601666666668</v>
      </c>
      <c r="F29" s="19">
        <v>109.514</v>
      </c>
    </row>
    <row r="30" spans="2:6" x14ac:dyDescent="0.25">
      <c r="B30" s="32"/>
      <c r="C30" s="1" t="s">
        <v>52</v>
      </c>
      <c r="D30" s="1" t="s">
        <v>53</v>
      </c>
      <c r="E30" s="4">
        <v>3576.8004999999998</v>
      </c>
      <c r="F30" s="19">
        <v>25.4815</v>
      </c>
    </row>
    <row r="31" spans="2:6" x14ac:dyDescent="0.25">
      <c r="B31" s="33"/>
      <c r="C31" s="1" t="s">
        <v>54</v>
      </c>
      <c r="D31" s="1" t="s">
        <v>55</v>
      </c>
      <c r="E31" s="4">
        <v>0</v>
      </c>
      <c r="F31" s="19">
        <v>502.8125</v>
      </c>
    </row>
    <row r="32" spans="2:6" x14ac:dyDescent="0.25">
      <c r="B32" s="1"/>
      <c r="C32" s="3" t="s">
        <v>4</v>
      </c>
      <c r="D32" s="3"/>
      <c r="E32" s="20">
        <v>258893.9475000001</v>
      </c>
      <c r="F32" s="20">
        <v>31397.93399999999</v>
      </c>
    </row>
    <row r="33" spans="5:6" x14ac:dyDescent="0.25">
      <c r="E33" s="6">
        <f>+E32*tasa_de_cambio!C6</f>
        <v>248693525.96850011</v>
      </c>
      <c r="F33" s="6">
        <f>+F32*tasa_de_cambio!C6</f>
        <v>30160855.40039999</v>
      </c>
    </row>
  </sheetData>
  <mergeCells count="1">
    <mergeCell ref="B8:B3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2D7D4-37FF-4E5C-A866-4CF09F696993}">
  <dimension ref="B3:H62"/>
  <sheetViews>
    <sheetView showGridLines="0" workbookViewId="0">
      <selection activeCell="D22" sqref="D22"/>
    </sheetView>
  </sheetViews>
  <sheetFormatPr baseColWidth="10" defaultRowHeight="15" x14ac:dyDescent="0.25"/>
  <cols>
    <col min="2" max="2" width="35.28515625" bestFit="1" customWidth="1"/>
    <col min="3" max="3" width="12.140625" customWidth="1"/>
    <col min="7" max="7" width="13.7109375" customWidth="1"/>
  </cols>
  <sheetData>
    <row r="3" spans="2:3" x14ac:dyDescent="0.25">
      <c r="B3" t="s">
        <v>61</v>
      </c>
      <c r="C3" s="11">
        <v>45689</v>
      </c>
    </row>
    <row r="4" spans="2:3" x14ac:dyDescent="0.25">
      <c r="B4" t="s">
        <v>56</v>
      </c>
      <c r="C4" s="5">
        <v>45656</v>
      </c>
    </row>
    <row r="5" spans="2:3" x14ac:dyDescent="0.25">
      <c r="B5" t="s">
        <v>95</v>
      </c>
      <c r="C5" s="5">
        <f>+G62</f>
        <v>45698</v>
      </c>
    </row>
    <row r="6" spans="2:3" x14ac:dyDescent="0.25">
      <c r="B6" t="s">
        <v>57</v>
      </c>
      <c r="C6" s="7">
        <f>+VLOOKUP(C5,G:H,2,FALSE)</f>
        <v>960.6</v>
      </c>
    </row>
    <row r="22" spans="7:8" x14ac:dyDescent="0.25">
      <c r="G22" s="8" t="s">
        <v>58</v>
      </c>
      <c r="H22" s="8" t="s">
        <v>59</v>
      </c>
    </row>
    <row r="23" spans="7:8" x14ac:dyDescent="0.25">
      <c r="G23" s="9">
        <v>45659</v>
      </c>
      <c r="H23" s="10">
        <v>996.46</v>
      </c>
    </row>
    <row r="24" spans="7:8" x14ac:dyDescent="0.25">
      <c r="G24" s="9">
        <v>45660</v>
      </c>
      <c r="H24" s="10">
        <v>999.84</v>
      </c>
    </row>
    <row r="25" spans="7:8" x14ac:dyDescent="0.25">
      <c r="G25" s="9">
        <v>45661</v>
      </c>
      <c r="H25" s="10" t="s">
        <v>60</v>
      </c>
    </row>
    <row r="26" spans="7:8" x14ac:dyDescent="0.25">
      <c r="G26" s="9">
        <v>45662</v>
      </c>
      <c r="H26" s="10" t="s">
        <v>60</v>
      </c>
    </row>
    <row r="27" spans="7:8" x14ac:dyDescent="0.25">
      <c r="G27" s="9">
        <v>45663</v>
      </c>
      <c r="H27" s="10">
        <v>1011.82</v>
      </c>
    </row>
    <row r="28" spans="7:8" x14ac:dyDescent="0.25">
      <c r="G28" s="9">
        <v>45664</v>
      </c>
      <c r="H28" s="10">
        <v>1010.98</v>
      </c>
    </row>
    <row r="29" spans="7:8" x14ac:dyDescent="0.25">
      <c r="G29" s="27">
        <v>45665</v>
      </c>
      <c r="H29" s="28">
        <v>1005.85</v>
      </c>
    </row>
    <row r="30" spans="7:8" x14ac:dyDescent="0.25">
      <c r="G30" s="9">
        <v>45666</v>
      </c>
      <c r="H30" s="10">
        <v>1007.51</v>
      </c>
    </row>
    <row r="31" spans="7:8" x14ac:dyDescent="0.25">
      <c r="G31" s="9">
        <v>45667</v>
      </c>
      <c r="H31" s="10">
        <v>1003.92</v>
      </c>
    </row>
    <row r="32" spans="7:8" x14ac:dyDescent="0.25">
      <c r="G32" s="9">
        <v>45668</v>
      </c>
      <c r="H32" s="10" t="s">
        <v>60</v>
      </c>
    </row>
    <row r="33" spans="7:8" x14ac:dyDescent="0.25">
      <c r="G33" s="9">
        <v>45669</v>
      </c>
      <c r="H33" s="10" t="s">
        <v>60</v>
      </c>
    </row>
    <row r="34" spans="7:8" x14ac:dyDescent="0.25">
      <c r="G34" s="9">
        <v>45670</v>
      </c>
      <c r="H34" s="10">
        <v>1009.2</v>
      </c>
    </row>
    <row r="35" spans="7:8" x14ac:dyDescent="0.25">
      <c r="G35" s="9">
        <v>45671</v>
      </c>
      <c r="H35" s="10">
        <v>1012.76</v>
      </c>
    </row>
    <row r="36" spans="7:8" x14ac:dyDescent="0.25">
      <c r="G36" s="9">
        <v>45672</v>
      </c>
      <c r="H36" s="10">
        <v>1004.67</v>
      </c>
    </row>
    <row r="37" spans="7:8" x14ac:dyDescent="0.25">
      <c r="G37" s="25">
        <v>45673</v>
      </c>
      <c r="H37" s="26">
        <v>1001.93</v>
      </c>
    </row>
    <row r="38" spans="7:8" x14ac:dyDescent="0.25">
      <c r="G38" s="25">
        <v>45674</v>
      </c>
      <c r="H38" s="26">
        <v>1010.68</v>
      </c>
    </row>
    <row r="39" spans="7:8" x14ac:dyDescent="0.25">
      <c r="G39" s="25">
        <v>45675</v>
      </c>
      <c r="H39" s="26" t="s">
        <v>60</v>
      </c>
    </row>
    <row r="40" spans="7:8" x14ac:dyDescent="0.25">
      <c r="G40" s="25">
        <v>45676</v>
      </c>
      <c r="H40" s="26" t="s">
        <v>60</v>
      </c>
    </row>
    <row r="41" spans="7:8" x14ac:dyDescent="0.25">
      <c r="G41" s="25">
        <v>45677</v>
      </c>
      <c r="H41" s="26">
        <v>1012.36</v>
      </c>
    </row>
    <row r="42" spans="7:8" x14ac:dyDescent="0.25">
      <c r="G42" s="25">
        <v>45678</v>
      </c>
      <c r="H42" s="26">
        <v>1001.93</v>
      </c>
    </row>
    <row r="43" spans="7:8" x14ac:dyDescent="0.25">
      <c r="G43" s="25">
        <v>45679</v>
      </c>
      <c r="H43" s="26">
        <v>1002.14</v>
      </c>
    </row>
    <row r="44" spans="7:8" x14ac:dyDescent="0.25">
      <c r="G44" s="25">
        <v>45680</v>
      </c>
      <c r="H44" s="26">
        <v>995.22</v>
      </c>
    </row>
    <row r="45" spans="7:8" x14ac:dyDescent="0.25">
      <c r="G45" s="25">
        <v>45681</v>
      </c>
      <c r="H45" s="26">
        <v>989.83</v>
      </c>
    </row>
    <row r="46" spans="7:8" x14ac:dyDescent="0.25">
      <c r="G46" s="25">
        <v>45682</v>
      </c>
      <c r="H46" s="26" t="s">
        <v>60</v>
      </c>
    </row>
    <row r="47" spans="7:8" x14ac:dyDescent="0.25">
      <c r="G47" s="25">
        <v>45683</v>
      </c>
      <c r="H47" s="26" t="s">
        <v>60</v>
      </c>
    </row>
    <row r="48" spans="7:8" x14ac:dyDescent="0.25">
      <c r="G48" s="25">
        <v>45684</v>
      </c>
      <c r="H48" s="26">
        <v>982.95</v>
      </c>
    </row>
    <row r="49" spans="7:8" x14ac:dyDescent="0.25">
      <c r="G49" s="25">
        <v>45685</v>
      </c>
      <c r="H49" s="26">
        <v>985.64</v>
      </c>
    </row>
    <row r="50" spans="7:8" x14ac:dyDescent="0.25">
      <c r="G50" s="25">
        <v>45686</v>
      </c>
      <c r="H50" s="26">
        <v>992.07</v>
      </c>
    </row>
    <row r="51" spans="7:8" x14ac:dyDescent="0.25">
      <c r="G51" s="25">
        <v>45687</v>
      </c>
      <c r="H51" s="26">
        <v>990.94</v>
      </c>
    </row>
    <row r="52" spans="7:8" x14ac:dyDescent="0.25">
      <c r="G52" s="25">
        <v>45688</v>
      </c>
      <c r="H52" s="26">
        <v>988.1</v>
      </c>
    </row>
    <row r="53" spans="7:8" x14ac:dyDescent="0.25">
      <c r="G53" s="25">
        <v>45689</v>
      </c>
      <c r="H53" s="26" t="s">
        <v>60</v>
      </c>
    </row>
    <row r="54" spans="7:8" x14ac:dyDescent="0.25">
      <c r="G54" s="25">
        <v>45690</v>
      </c>
      <c r="H54" s="26" t="s">
        <v>60</v>
      </c>
    </row>
    <row r="55" spans="7:8" x14ac:dyDescent="0.25">
      <c r="G55" s="25">
        <v>45691</v>
      </c>
      <c r="H55" s="26">
        <v>984.22</v>
      </c>
    </row>
    <row r="56" spans="7:8" x14ac:dyDescent="0.25">
      <c r="G56" s="25">
        <v>45692</v>
      </c>
      <c r="H56" s="26">
        <v>987.12</v>
      </c>
    </row>
    <row r="57" spans="7:8" x14ac:dyDescent="0.25">
      <c r="G57" s="25">
        <v>45693</v>
      </c>
      <c r="H57" s="26">
        <v>977.58</v>
      </c>
    </row>
    <row r="58" spans="7:8" x14ac:dyDescent="0.25">
      <c r="G58" s="25">
        <v>45694</v>
      </c>
      <c r="H58" s="26">
        <v>969.47</v>
      </c>
    </row>
    <row r="59" spans="7:8" x14ac:dyDescent="0.25">
      <c r="G59" s="25">
        <v>45695</v>
      </c>
      <c r="H59" s="26">
        <v>967.59</v>
      </c>
    </row>
    <row r="60" spans="7:8" x14ac:dyDescent="0.25">
      <c r="G60" s="25">
        <v>45696</v>
      </c>
      <c r="H60" s="26" t="s">
        <v>60</v>
      </c>
    </row>
    <row r="61" spans="7:8" x14ac:dyDescent="0.25">
      <c r="G61" s="25">
        <v>45697</v>
      </c>
      <c r="H61" s="26" t="s">
        <v>60</v>
      </c>
    </row>
    <row r="62" spans="7:8" x14ac:dyDescent="0.25">
      <c r="G62" s="29">
        <v>45698</v>
      </c>
      <c r="H62" s="30">
        <v>960.6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AD32F-A5A4-461E-8DAF-4E2AE004C09E}">
  <dimension ref="A1:K19"/>
  <sheetViews>
    <sheetView topLeftCell="E1" workbookViewId="0">
      <selection activeCell="D22" sqref="D22"/>
    </sheetView>
  </sheetViews>
  <sheetFormatPr baseColWidth="10" defaultRowHeight="15" x14ac:dyDescent="0.25"/>
  <cols>
    <col min="2" max="2" width="22.42578125" customWidth="1"/>
    <col min="3" max="3" width="57.28515625" customWidth="1"/>
    <col min="4" max="4" width="20.7109375" customWidth="1"/>
    <col min="5" max="5" width="17.5703125" customWidth="1"/>
    <col min="6" max="6" width="21.140625" customWidth="1"/>
    <col min="7" max="7" width="17.7109375" bestFit="1" customWidth="1"/>
    <col min="8" max="8" width="139.7109375" bestFit="1" customWidth="1"/>
    <col min="9" max="9" width="13.85546875" bestFit="1" customWidth="1"/>
    <col min="10" max="10" width="22.140625" customWidth="1"/>
    <col min="11" max="11" width="22.42578125" customWidth="1"/>
  </cols>
  <sheetData>
    <row r="1" spans="1:11" x14ac:dyDescent="0.25">
      <c r="A1" s="12" t="s">
        <v>62</v>
      </c>
      <c r="B1" s="12" t="s">
        <v>63</v>
      </c>
      <c r="C1" s="13" t="s">
        <v>64</v>
      </c>
      <c r="D1" s="15" t="s">
        <v>66</v>
      </c>
      <c r="E1" s="14" t="s">
        <v>94</v>
      </c>
      <c r="F1" s="15" t="s">
        <v>65</v>
      </c>
      <c r="G1" s="15" t="s">
        <v>67</v>
      </c>
      <c r="H1" s="15" t="s">
        <v>68</v>
      </c>
      <c r="I1" s="15" t="s">
        <v>69</v>
      </c>
      <c r="J1" s="16" t="s">
        <v>70</v>
      </c>
      <c r="K1" s="15" t="s">
        <v>71</v>
      </c>
    </row>
    <row r="2" spans="1:11" x14ac:dyDescent="0.25">
      <c r="A2" s="1">
        <v>1</v>
      </c>
      <c r="B2" s="17" t="s">
        <v>2</v>
      </c>
      <c r="C2" s="17" t="s">
        <v>72</v>
      </c>
      <c r="D2" s="17" t="s">
        <v>17</v>
      </c>
      <c r="E2" s="24">
        <f>+VLOOKUP(D2,Cuadro_CEN!$D:$E,2,FALSE)*tasa_de_cambio!$C$6</f>
        <v>179763151.87380001</v>
      </c>
      <c r="F2" s="18">
        <v>45698</v>
      </c>
      <c r="G2" s="17" t="s">
        <v>73</v>
      </c>
      <c r="H2" s="23" t="s">
        <v>96</v>
      </c>
      <c r="I2" s="17" t="s">
        <v>74</v>
      </c>
      <c r="J2" s="18">
        <v>45709</v>
      </c>
      <c r="K2" s="17" t="s">
        <v>75</v>
      </c>
    </row>
    <row r="3" spans="1:11" x14ac:dyDescent="0.25">
      <c r="A3" s="1">
        <v>2</v>
      </c>
      <c r="B3" s="17" t="s">
        <v>2</v>
      </c>
      <c r="C3" s="17" t="s">
        <v>76</v>
      </c>
      <c r="D3" s="17" t="s">
        <v>47</v>
      </c>
      <c r="E3" s="24">
        <f>+VLOOKUP(D3,Cuadro_CEN!$D:$E,2,FALSE)*tasa_de_cambio!$C$6</f>
        <v>40567548.000700004</v>
      </c>
      <c r="F3" s="18">
        <f>+F2</f>
        <v>45698</v>
      </c>
      <c r="G3" s="17" t="s">
        <v>77</v>
      </c>
      <c r="H3" s="23" t="str">
        <f>+H2</f>
        <v>Aela Generación S.A. LSIC2015/02 Saldos PEC 1 Semestre 2025 Cuota 2 de 6 - Art.41 RE379-2024 según Dec PNP 15T-2024. Tasa de cambio 960,60 10-feb-2025</v>
      </c>
      <c r="I3" s="17" t="s">
        <v>74</v>
      </c>
      <c r="J3" s="18">
        <f>+J2</f>
        <v>45709</v>
      </c>
      <c r="K3" s="17" t="s">
        <v>75</v>
      </c>
    </row>
    <row r="4" spans="1:11" x14ac:dyDescent="0.25">
      <c r="A4" s="1">
        <v>3</v>
      </c>
      <c r="B4" s="17" t="s">
        <v>2</v>
      </c>
      <c r="C4" s="17" t="s">
        <v>78</v>
      </c>
      <c r="D4" s="17" t="s">
        <v>41</v>
      </c>
      <c r="E4" s="24">
        <f>+VLOOKUP(D4,Cuadro_CEN!$D:$E,2,FALSE)*tasa_de_cambio!$C$6</f>
        <v>3846206.5376000004</v>
      </c>
      <c r="F4" s="18">
        <f t="shared" ref="F4:F12" si="0">+F3</f>
        <v>45698</v>
      </c>
      <c r="G4" s="17" t="s">
        <v>79</v>
      </c>
      <c r="H4" s="23" t="str">
        <f t="shared" ref="H4:H12" si="1">+H3</f>
        <v>Aela Generación S.A. LSIC2015/02 Saldos PEC 1 Semestre 2025 Cuota 2 de 6 - Art.41 RE379-2024 según Dec PNP 15T-2024. Tasa de cambio 960,60 10-feb-2025</v>
      </c>
      <c r="I4" s="17" t="s">
        <v>74</v>
      </c>
      <c r="J4" s="18">
        <f t="shared" ref="J4:J12" si="2">+J3</f>
        <v>45709</v>
      </c>
      <c r="K4" s="17" t="s">
        <v>75</v>
      </c>
    </row>
    <row r="5" spans="1:11" x14ac:dyDescent="0.25">
      <c r="A5" s="1">
        <v>4</v>
      </c>
      <c r="B5" s="17" t="s">
        <v>2</v>
      </c>
      <c r="C5" s="17" t="s">
        <v>80</v>
      </c>
      <c r="D5" s="17" t="s">
        <v>13</v>
      </c>
      <c r="E5" s="24">
        <f>+VLOOKUP(D5,Cuadro_CEN!$D:$E,2,FALSE)*tasa_de_cambio!$C$6</f>
        <v>210315.68520000001</v>
      </c>
      <c r="F5" s="18">
        <f t="shared" si="0"/>
        <v>45698</v>
      </c>
      <c r="G5" s="17" t="s">
        <v>81</v>
      </c>
      <c r="H5" s="23" t="str">
        <f t="shared" si="1"/>
        <v>Aela Generación S.A. LSIC2015/02 Saldos PEC 1 Semestre 2025 Cuota 2 de 6 - Art.41 RE379-2024 según Dec PNP 15T-2024. Tasa de cambio 960,60 10-feb-2025</v>
      </c>
      <c r="I5" s="17" t="s">
        <v>74</v>
      </c>
      <c r="J5" s="18">
        <f t="shared" si="2"/>
        <v>45709</v>
      </c>
      <c r="K5" s="17" t="s">
        <v>75</v>
      </c>
    </row>
    <row r="6" spans="1:11" x14ac:dyDescent="0.25">
      <c r="A6" s="1">
        <v>5</v>
      </c>
      <c r="B6" s="17" t="s">
        <v>2</v>
      </c>
      <c r="C6" s="17" t="s">
        <v>82</v>
      </c>
      <c r="D6" s="17" t="s">
        <v>9</v>
      </c>
      <c r="E6" s="24">
        <f>+VLOOKUP(D6,Cuadro_CEN!$D:$E,2,FALSE)*tasa_de_cambio!$C$6</f>
        <v>10467353.6898</v>
      </c>
      <c r="F6" s="18">
        <f t="shared" si="0"/>
        <v>45698</v>
      </c>
      <c r="G6" s="17" t="s">
        <v>83</v>
      </c>
      <c r="H6" s="23" t="str">
        <f t="shared" si="1"/>
        <v>Aela Generación S.A. LSIC2015/02 Saldos PEC 1 Semestre 2025 Cuota 2 de 6 - Art.41 RE379-2024 según Dec PNP 15T-2024. Tasa de cambio 960,60 10-feb-2025</v>
      </c>
      <c r="I6" s="17" t="s">
        <v>74</v>
      </c>
      <c r="J6" s="18">
        <f t="shared" si="2"/>
        <v>45709</v>
      </c>
      <c r="K6" s="17" t="s">
        <v>75</v>
      </c>
    </row>
    <row r="7" spans="1:11" x14ac:dyDescent="0.25">
      <c r="A7" s="1">
        <v>6</v>
      </c>
      <c r="B7" s="17" t="s">
        <v>2</v>
      </c>
      <c r="C7" s="17" t="s">
        <v>84</v>
      </c>
      <c r="D7" s="17" t="s">
        <v>15</v>
      </c>
      <c r="E7" s="24">
        <f>+VLOOKUP(D7,Cuadro_CEN!$D:$E,2,FALSE)*tasa_de_cambio!$C$6</f>
        <v>890707.86470000003</v>
      </c>
      <c r="F7" s="18">
        <f t="shared" si="0"/>
        <v>45698</v>
      </c>
      <c r="G7" s="17" t="s">
        <v>85</v>
      </c>
      <c r="H7" s="23" t="str">
        <f t="shared" si="1"/>
        <v>Aela Generación S.A. LSIC2015/02 Saldos PEC 1 Semestre 2025 Cuota 2 de 6 - Art.41 RE379-2024 según Dec PNP 15T-2024. Tasa de cambio 960,60 10-feb-2025</v>
      </c>
      <c r="I7" s="17" t="s">
        <v>74</v>
      </c>
      <c r="J7" s="18">
        <f t="shared" si="2"/>
        <v>45709</v>
      </c>
      <c r="K7" s="17" t="s">
        <v>75</v>
      </c>
    </row>
    <row r="8" spans="1:11" x14ac:dyDescent="0.25">
      <c r="A8" s="1">
        <v>7</v>
      </c>
      <c r="B8" s="17" t="s">
        <v>2</v>
      </c>
      <c r="C8" s="17" t="s">
        <v>50</v>
      </c>
      <c r="D8" s="17" t="s">
        <v>51</v>
      </c>
      <c r="E8" s="24">
        <f>+VLOOKUP(D8,Cuadro_CEN!$D:$E,2,FALSE)*tasa_de_cambio!$C$6</f>
        <v>3006063.3761</v>
      </c>
      <c r="F8" s="18">
        <f t="shared" si="0"/>
        <v>45698</v>
      </c>
      <c r="G8" s="17" t="s">
        <v>86</v>
      </c>
      <c r="H8" s="23" t="str">
        <f t="shared" si="1"/>
        <v>Aela Generación S.A. LSIC2015/02 Saldos PEC 1 Semestre 2025 Cuota 2 de 6 - Art.41 RE379-2024 según Dec PNP 15T-2024. Tasa de cambio 960,60 10-feb-2025</v>
      </c>
      <c r="I8" s="17" t="s">
        <v>74</v>
      </c>
      <c r="J8" s="18">
        <f t="shared" si="2"/>
        <v>45709</v>
      </c>
      <c r="K8" s="17" t="s">
        <v>75</v>
      </c>
    </row>
    <row r="9" spans="1:11" x14ac:dyDescent="0.25">
      <c r="A9" s="1">
        <v>8</v>
      </c>
      <c r="B9" s="17" t="s">
        <v>2</v>
      </c>
      <c r="C9" s="17" t="s">
        <v>52</v>
      </c>
      <c r="D9" s="17" t="s">
        <v>53</v>
      </c>
      <c r="E9" s="24">
        <f>+VLOOKUP(D9,Cuadro_CEN!$D:$E,2,FALSE)*tasa_de_cambio!$C$6</f>
        <v>3435874.5603</v>
      </c>
      <c r="F9" s="18">
        <f t="shared" si="0"/>
        <v>45698</v>
      </c>
      <c r="G9" s="17" t="s">
        <v>87</v>
      </c>
      <c r="H9" s="23" t="str">
        <f t="shared" si="1"/>
        <v>Aela Generación S.A. LSIC2015/02 Saldos PEC 1 Semestre 2025 Cuota 2 de 6 - Art.41 RE379-2024 según Dec PNP 15T-2024. Tasa de cambio 960,60 10-feb-2025</v>
      </c>
      <c r="I9" s="17" t="s">
        <v>74</v>
      </c>
      <c r="J9" s="18">
        <f t="shared" si="2"/>
        <v>45709</v>
      </c>
      <c r="K9" s="17" t="s">
        <v>75</v>
      </c>
    </row>
    <row r="10" spans="1:11" x14ac:dyDescent="0.25">
      <c r="A10" s="1">
        <v>9</v>
      </c>
      <c r="B10" s="17" t="s">
        <v>2</v>
      </c>
      <c r="C10" s="17" t="s">
        <v>88</v>
      </c>
      <c r="D10" s="17" t="s">
        <v>11</v>
      </c>
      <c r="E10" s="24">
        <f>+VLOOKUP(D10,Cuadro_CEN!$D:$E,2,FALSE)*tasa_de_cambio!$C$6</f>
        <v>184973.13599999997</v>
      </c>
      <c r="F10" s="18">
        <f t="shared" si="0"/>
        <v>45698</v>
      </c>
      <c r="G10" s="17" t="s">
        <v>89</v>
      </c>
      <c r="H10" s="23" t="str">
        <f t="shared" si="1"/>
        <v>Aela Generación S.A. LSIC2015/02 Saldos PEC 1 Semestre 2025 Cuota 2 de 6 - Art.41 RE379-2024 según Dec PNP 15T-2024. Tasa de cambio 960,60 10-feb-2025</v>
      </c>
      <c r="I10" s="17" t="s">
        <v>74</v>
      </c>
      <c r="J10" s="18">
        <f t="shared" si="2"/>
        <v>45709</v>
      </c>
      <c r="K10" s="17" t="s">
        <v>75</v>
      </c>
    </row>
    <row r="11" spans="1:11" x14ac:dyDescent="0.25">
      <c r="A11" s="1">
        <v>10</v>
      </c>
      <c r="B11" s="17" t="s">
        <v>2</v>
      </c>
      <c r="C11" s="17" t="s">
        <v>90</v>
      </c>
      <c r="D11" s="17" t="s">
        <v>27</v>
      </c>
      <c r="E11" s="24">
        <f>+VLOOKUP(D11,Cuadro_CEN!$D:$E,2,FALSE)*tasa_de_cambio!$C$6</f>
        <v>378835.34419999999</v>
      </c>
      <c r="F11" s="18">
        <f t="shared" si="0"/>
        <v>45698</v>
      </c>
      <c r="G11" s="17" t="s">
        <v>91</v>
      </c>
      <c r="H11" s="23" t="str">
        <f t="shared" si="1"/>
        <v>Aela Generación S.A. LSIC2015/02 Saldos PEC 1 Semestre 2025 Cuota 2 de 6 - Art.41 RE379-2024 según Dec PNP 15T-2024. Tasa de cambio 960,60 10-feb-2025</v>
      </c>
      <c r="I11" s="17" t="s">
        <v>74</v>
      </c>
      <c r="J11" s="18">
        <f t="shared" si="2"/>
        <v>45709</v>
      </c>
      <c r="K11" s="17" t="s">
        <v>75</v>
      </c>
    </row>
    <row r="12" spans="1:11" x14ac:dyDescent="0.25">
      <c r="A12" s="1">
        <v>11</v>
      </c>
      <c r="B12" s="17" t="s">
        <v>2</v>
      </c>
      <c r="C12" s="17" t="s">
        <v>92</v>
      </c>
      <c r="D12" s="17" t="s">
        <v>23</v>
      </c>
      <c r="E12" s="24">
        <f>+VLOOKUP(D12,Cuadro_CEN!$D:$E,2,FALSE)*tasa_de_cambio!$C$6</f>
        <v>5942495.9000999993</v>
      </c>
      <c r="F12" s="18">
        <f t="shared" si="0"/>
        <v>45698</v>
      </c>
      <c r="G12" s="17" t="s">
        <v>93</v>
      </c>
      <c r="H12" s="23" t="str">
        <f t="shared" si="1"/>
        <v>Aela Generación S.A. LSIC2015/02 Saldos PEC 1 Semestre 2025 Cuota 2 de 6 - Art.41 RE379-2024 según Dec PNP 15T-2024. Tasa de cambio 960,60 10-feb-2025</v>
      </c>
      <c r="I12" s="17" t="s">
        <v>74</v>
      </c>
      <c r="J12" s="18">
        <f t="shared" si="2"/>
        <v>45709</v>
      </c>
      <c r="K12" s="17" t="s">
        <v>75</v>
      </c>
    </row>
    <row r="14" spans="1:11" x14ac:dyDescent="0.25">
      <c r="E14" s="21">
        <f>+SUM(E2:E12)</f>
        <v>248693525.96849999</v>
      </c>
    </row>
    <row r="15" spans="1:11" x14ac:dyDescent="0.25">
      <c r="E15" s="22">
        <f>+E14-Cuadro_CEN!E33</f>
        <v>0</v>
      </c>
    </row>
    <row r="17" spans="4:5" x14ac:dyDescent="0.25">
      <c r="E17" s="21"/>
    </row>
    <row r="19" spans="4:5" x14ac:dyDescent="0.25">
      <c r="D19" s="6"/>
    </row>
  </sheetData>
  <conditionalFormatting sqref="E15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C1A3A-87D5-4FE1-B908-03483E6F2458}">
  <dimension ref="A1:K12"/>
  <sheetViews>
    <sheetView tabSelected="1" workbookViewId="0">
      <selection activeCell="B16" sqref="B16"/>
    </sheetView>
  </sheetViews>
  <sheetFormatPr baseColWidth="10" defaultRowHeight="15" x14ac:dyDescent="0.25"/>
  <cols>
    <col min="2" max="2" width="23" customWidth="1"/>
    <col min="3" max="3" width="58.28515625" customWidth="1"/>
    <col min="4" max="4" width="20.7109375" customWidth="1"/>
    <col min="5" max="5" width="17.5703125" customWidth="1"/>
    <col min="6" max="6" width="21.140625" customWidth="1"/>
    <col min="7" max="7" width="23.42578125" customWidth="1"/>
    <col min="8" max="8" width="139.7109375" bestFit="1" customWidth="1"/>
    <col min="9" max="9" width="13.85546875" bestFit="1" customWidth="1"/>
    <col min="10" max="10" width="22.140625" customWidth="1"/>
    <col min="11" max="11" width="22.42578125" customWidth="1"/>
  </cols>
  <sheetData>
    <row r="1" spans="1:11" x14ac:dyDescent="0.25">
      <c r="A1" s="3" t="s">
        <v>62</v>
      </c>
      <c r="B1" s="3" t="s">
        <v>63</v>
      </c>
      <c r="C1" s="34" t="s">
        <v>64</v>
      </c>
      <c r="D1" s="15" t="s">
        <v>66</v>
      </c>
      <c r="E1" s="14" t="s">
        <v>94</v>
      </c>
      <c r="F1" s="15" t="s">
        <v>65</v>
      </c>
      <c r="G1" s="15" t="s">
        <v>67</v>
      </c>
      <c r="H1" s="15" t="s">
        <v>68</v>
      </c>
      <c r="I1" s="15" t="s">
        <v>69</v>
      </c>
      <c r="J1" s="16" t="s">
        <v>70</v>
      </c>
      <c r="K1" s="15" t="s">
        <v>71</v>
      </c>
    </row>
    <row r="2" spans="1:11" x14ac:dyDescent="0.25">
      <c r="A2" s="1">
        <v>1</v>
      </c>
      <c r="B2" s="17" t="s">
        <v>2</v>
      </c>
      <c r="C2" s="17" t="s">
        <v>72</v>
      </c>
      <c r="D2" s="17" t="s">
        <v>17</v>
      </c>
      <c r="E2" s="24">
        <v>179763151.87380001</v>
      </c>
      <c r="F2" s="18">
        <v>45698</v>
      </c>
      <c r="G2" s="17" t="s">
        <v>73</v>
      </c>
      <c r="H2" s="23" t="s">
        <v>96</v>
      </c>
      <c r="I2" s="17" t="s">
        <v>74</v>
      </c>
      <c r="J2" s="18">
        <v>45709</v>
      </c>
      <c r="K2" s="17" t="s">
        <v>75</v>
      </c>
    </row>
    <row r="3" spans="1:11" x14ac:dyDescent="0.25">
      <c r="A3" s="1">
        <v>2</v>
      </c>
      <c r="B3" s="17" t="s">
        <v>2</v>
      </c>
      <c r="C3" s="17" t="s">
        <v>76</v>
      </c>
      <c r="D3" s="17" t="s">
        <v>47</v>
      </c>
      <c r="E3" s="24">
        <v>40567548.000700004</v>
      </c>
      <c r="F3" s="18">
        <v>45698</v>
      </c>
      <c r="G3" s="17" t="s">
        <v>77</v>
      </c>
      <c r="H3" s="23" t="s">
        <v>96</v>
      </c>
      <c r="I3" s="17" t="s">
        <v>74</v>
      </c>
      <c r="J3" s="18">
        <v>45709</v>
      </c>
      <c r="K3" s="17" t="s">
        <v>75</v>
      </c>
    </row>
    <row r="4" spans="1:11" x14ac:dyDescent="0.25">
      <c r="A4" s="1">
        <v>3</v>
      </c>
      <c r="B4" s="17" t="s">
        <v>2</v>
      </c>
      <c r="C4" s="17" t="s">
        <v>78</v>
      </c>
      <c r="D4" s="17" t="s">
        <v>41</v>
      </c>
      <c r="E4" s="24">
        <v>3846206.5376000004</v>
      </c>
      <c r="F4" s="18">
        <v>45698</v>
      </c>
      <c r="G4" s="17" t="s">
        <v>79</v>
      </c>
      <c r="H4" s="23" t="s">
        <v>96</v>
      </c>
      <c r="I4" s="17" t="s">
        <v>74</v>
      </c>
      <c r="J4" s="18">
        <v>45709</v>
      </c>
      <c r="K4" s="17" t="s">
        <v>75</v>
      </c>
    </row>
    <row r="5" spans="1:11" x14ac:dyDescent="0.25">
      <c r="A5" s="1">
        <v>4</v>
      </c>
      <c r="B5" s="17" t="s">
        <v>2</v>
      </c>
      <c r="C5" s="17" t="s">
        <v>80</v>
      </c>
      <c r="D5" s="17" t="s">
        <v>13</v>
      </c>
      <c r="E5" s="24">
        <v>210315.68520000001</v>
      </c>
      <c r="F5" s="18">
        <v>45698</v>
      </c>
      <c r="G5" s="17" t="s">
        <v>81</v>
      </c>
      <c r="H5" s="23" t="s">
        <v>96</v>
      </c>
      <c r="I5" s="17" t="s">
        <v>74</v>
      </c>
      <c r="J5" s="18">
        <v>45709</v>
      </c>
      <c r="K5" s="17" t="s">
        <v>75</v>
      </c>
    </row>
    <row r="6" spans="1:11" x14ac:dyDescent="0.25">
      <c r="A6" s="1">
        <v>5</v>
      </c>
      <c r="B6" s="17" t="s">
        <v>2</v>
      </c>
      <c r="C6" s="17" t="s">
        <v>82</v>
      </c>
      <c r="D6" s="17" t="s">
        <v>9</v>
      </c>
      <c r="E6" s="24">
        <v>10467353.6898</v>
      </c>
      <c r="F6" s="18">
        <v>45698</v>
      </c>
      <c r="G6" s="17" t="s">
        <v>83</v>
      </c>
      <c r="H6" s="23" t="s">
        <v>96</v>
      </c>
      <c r="I6" s="17" t="s">
        <v>74</v>
      </c>
      <c r="J6" s="18">
        <v>45709</v>
      </c>
      <c r="K6" s="17" t="s">
        <v>75</v>
      </c>
    </row>
    <row r="7" spans="1:11" x14ac:dyDescent="0.25">
      <c r="A7" s="1">
        <v>6</v>
      </c>
      <c r="B7" s="17" t="s">
        <v>2</v>
      </c>
      <c r="C7" s="17" t="s">
        <v>84</v>
      </c>
      <c r="D7" s="17" t="s">
        <v>15</v>
      </c>
      <c r="E7" s="24">
        <v>890707.86470000003</v>
      </c>
      <c r="F7" s="18">
        <v>45698</v>
      </c>
      <c r="G7" s="17" t="s">
        <v>85</v>
      </c>
      <c r="H7" s="23" t="s">
        <v>96</v>
      </c>
      <c r="I7" s="17" t="s">
        <v>74</v>
      </c>
      <c r="J7" s="18">
        <v>45709</v>
      </c>
      <c r="K7" s="17" t="s">
        <v>75</v>
      </c>
    </row>
    <row r="8" spans="1:11" x14ac:dyDescent="0.25">
      <c r="A8" s="1">
        <v>7</v>
      </c>
      <c r="B8" s="17" t="s">
        <v>2</v>
      </c>
      <c r="C8" s="17" t="s">
        <v>50</v>
      </c>
      <c r="D8" s="17" t="s">
        <v>51</v>
      </c>
      <c r="E8" s="24">
        <v>3006063.3761</v>
      </c>
      <c r="F8" s="18">
        <v>45698</v>
      </c>
      <c r="G8" s="17" t="s">
        <v>86</v>
      </c>
      <c r="H8" s="23" t="s">
        <v>96</v>
      </c>
      <c r="I8" s="17" t="s">
        <v>74</v>
      </c>
      <c r="J8" s="18">
        <v>45709</v>
      </c>
      <c r="K8" s="17" t="s">
        <v>75</v>
      </c>
    </row>
    <row r="9" spans="1:11" x14ac:dyDescent="0.25">
      <c r="A9" s="1">
        <v>8</v>
      </c>
      <c r="B9" s="17" t="s">
        <v>2</v>
      </c>
      <c r="C9" s="17" t="s">
        <v>52</v>
      </c>
      <c r="D9" s="17" t="s">
        <v>53</v>
      </c>
      <c r="E9" s="24">
        <v>3435874.5603</v>
      </c>
      <c r="F9" s="18">
        <v>45698</v>
      </c>
      <c r="G9" s="17" t="s">
        <v>87</v>
      </c>
      <c r="H9" s="23" t="s">
        <v>96</v>
      </c>
      <c r="I9" s="17" t="s">
        <v>74</v>
      </c>
      <c r="J9" s="18">
        <v>45709</v>
      </c>
      <c r="K9" s="17" t="s">
        <v>75</v>
      </c>
    </row>
    <row r="10" spans="1:11" x14ac:dyDescent="0.25">
      <c r="A10" s="1">
        <v>9</v>
      </c>
      <c r="B10" s="17" t="s">
        <v>2</v>
      </c>
      <c r="C10" s="17" t="s">
        <v>88</v>
      </c>
      <c r="D10" s="17" t="s">
        <v>11</v>
      </c>
      <c r="E10" s="24">
        <v>184973.13599999997</v>
      </c>
      <c r="F10" s="18">
        <v>45698</v>
      </c>
      <c r="G10" s="17" t="s">
        <v>89</v>
      </c>
      <c r="H10" s="23" t="s">
        <v>96</v>
      </c>
      <c r="I10" s="17" t="s">
        <v>74</v>
      </c>
      <c r="J10" s="18">
        <v>45709</v>
      </c>
      <c r="K10" s="17" t="s">
        <v>75</v>
      </c>
    </row>
    <row r="11" spans="1:11" x14ac:dyDescent="0.25">
      <c r="A11" s="1">
        <v>10</v>
      </c>
      <c r="B11" s="17" t="s">
        <v>2</v>
      </c>
      <c r="C11" s="17" t="s">
        <v>90</v>
      </c>
      <c r="D11" s="17" t="s">
        <v>27</v>
      </c>
      <c r="E11" s="24">
        <v>378835.34419999999</v>
      </c>
      <c r="F11" s="18">
        <v>45698</v>
      </c>
      <c r="G11" s="17" t="s">
        <v>91</v>
      </c>
      <c r="H11" s="23" t="s">
        <v>96</v>
      </c>
      <c r="I11" s="17" t="s">
        <v>74</v>
      </c>
      <c r="J11" s="18">
        <v>45709</v>
      </c>
      <c r="K11" s="17" t="s">
        <v>75</v>
      </c>
    </row>
    <row r="12" spans="1:11" x14ac:dyDescent="0.25">
      <c r="A12" s="1">
        <v>11</v>
      </c>
      <c r="B12" s="17" t="s">
        <v>2</v>
      </c>
      <c r="C12" s="17" t="s">
        <v>92</v>
      </c>
      <c r="D12" s="17" t="s">
        <v>23</v>
      </c>
      <c r="E12" s="24">
        <v>5942495.9000999993</v>
      </c>
      <c r="F12" s="18">
        <v>45698</v>
      </c>
      <c r="G12" s="17" t="s">
        <v>93</v>
      </c>
      <c r="H12" s="23" t="s">
        <v>96</v>
      </c>
      <c r="I12" s="17" t="s">
        <v>74</v>
      </c>
      <c r="J12" s="18">
        <v>45709</v>
      </c>
      <c r="K12" s="17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Cuadro_CEN</vt:lpstr>
      <vt:lpstr>tasa_de_cambio</vt:lpstr>
      <vt:lpstr>proforma_formula</vt:lpstr>
      <vt:lpstr>proforma_AELA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De la Fuente</dc:creator>
  <cp:lastModifiedBy>Carlos De la Fuente</cp:lastModifiedBy>
  <dcterms:created xsi:type="dcterms:W3CDTF">2015-06-05T18:17:20Z</dcterms:created>
  <dcterms:modified xsi:type="dcterms:W3CDTF">2025-02-10T16:37:26Z</dcterms:modified>
</cp:coreProperties>
</file>